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GAJARAN\PRODI KEPERAWATAN (D3)  sejak 2019\SEMESTER GENAP\SEMESTER GENAP 2023\NILAI\"/>
    </mc:Choice>
  </mc:AlternateContent>
  <bookViews>
    <workbookView xWindow="0" yWindow="0" windowWidth="20490" windowHeight="7035" activeTab="2"/>
  </bookViews>
  <sheets>
    <sheet name="Final Rekap" sheetId="4" r:id="rId1"/>
    <sheet name="Sikap" sheetId="5" r:id="rId2"/>
    <sheet name="REMIDI" sheetId="7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" i="4" l="1"/>
  <c r="K10" i="4"/>
  <c r="K11" i="4"/>
  <c r="K12" i="4"/>
  <c r="K13" i="4"/>
  <c r="K14" i="4"/>
  <c r="K15" i="4"/>
  <c r="K16" i="4"/>
  <c r="K17" i="4"/>
  <c r="K18" i="4"/>
  <c r="K19" i="4"/>
  <c r="K20" i="4"/>
  <c r="K8" i="4"/>
  <c r="I8" i="4"/>
  <c r="L8" i="4"/>
  <c r="M8" i="4"/>
  <c r="N8" i="4" s="1"/>
  <c r="O8" i="4" s="1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Q12" i="5"/>
  <c r="Q24" i="5" s="1"/>
  <c r="P12" i="5"/>
  <c r="O12" i="5"/>
  <c r="O24" i="5" s="1"/>
  <c r="N12" i="5"/>
  <c r="M12" i="5"/>
  <c r="M24" i="5" s="1"/>
  <c r="L12" i="5"/>
  <c r="K12" i="5"/>
  <c r="K24" i="5" s="1"/>
  <c r="J12" i="5"/>
  <c r="I12" i="5"/>
  <c r="I24" i="5" s="1"/>
  <c r="H12" i="5"/>
  <c r="G12" i="5"/>
  <c r="F12" i="5"/>
  <c r="E12" i="5"/>
  <c r="E24" i="5" s="1"/>
  <c r="G24" i="5" l="1"/>
  <c r="F24" i="5"/>
  <c r="H24" i="5"/>
  <c r="J24" i="5"/>
  <c r="L24" i="5"/>
  <c r="N24" i="5"/>
  <c r="P24" i="5"/>
  <c r="I20" i="4" l="1"/>
  <c r="M20" i="4" s="1"/>
  <c r="I19" i="4"/>
  <c r="M19" i="4" s="1"/>
  <c r="I18" i="4"/>
  <c r="M18" i="4" s="1"/>
  <c r="F20" i="4"/>
  <c r="L20" i="4"/>
  <c r="F19" i="4"/>
  <c r="L19" i="4" s="1"/>
  <c r="F18" i="4"/>
  <c r="L18" i="4"/>
  <c r="N20" i="4" l="1"/>
  <c r="O20" i="4" s="1"/>
  <c r="N19" i="4"/>
  <c r="O19" i="4" s="1"/>
  <c r="N18" i="4"/>
  <c r="O18" i="4" s="1"/>
  <c r="D32" i="4" l="1"/>
  <c r="F9" i="4" l="1"/>
  <c r="L9" i="4" s="1"/>
  <c r="F10" i="4"/>
  <c r="L10" i="4" s="1"/>
  <c r="F11" i="4"/>
  <c r="L11" i="4" s="1"/>
  <c r="F12" i="4"/>
  <c r="L12" i="4" s="1"/>
  <c r="F13" i="4"/>
  <c r="L13" i="4" s="1"/>
  <c r="F14" i="4"/>
  <c r="L14" i="4" s="1"/>
  <c r="F15" i="4"/>
  <c r="L15" i="4" s="1"/>
  <c r="F16" i="4"/>
  <c r="L16" i="4" s="1"/>
  <c r="F17" i="4"/>
  <c r="L17" i="4" s="1"/>
  <c r="F8" i="4"/>
  <c r="I9" i="4"/>
  <c r="I10" i="4"/>
  <c r="I11" i="4"/>
  <c r="I12" i="4"/>
  <c r="I13" i="4"/>
  <c r="I14" i="4"/>
  <c r="I15" i="4"/>
  <c r="I16" i="4"/>
  <c r="I17" i="4"/>
  <c r="M9" i="4" l="1"/>
  <c r="M10" i="4"/>
  <c r="M11" i="4"/>
  <c r="M12" i="4"/>
  <c r="M13" i="4"/>
  <c r="M14" i="4"/>
  <c r="M15" i="4"/>
  <c r="M16" i="4"/>
  <c r="M17" i="4"/>
  <c r="N16" i="4" l="1"/>
  <c r="N14" i="4"/>
  <c r="N12" i="4"/>
  <c r="N10" i="4"/>
  <c r="N17" i="4"/>
  <c r="N15" i="4"/>
  <c r="N13" i="4"/>
  <c r="N11" i="4"/>
  <c r="N9" i="4"/>
  <c r="O14" i="4" l="1"/>
  <c r="O17" i="4"/>
  <c r="O9" i="4"/>
  <c r="O12" i="4"/>
  <c r="O15" i="4"/>
  <c r="O11" i="4"/>
  <c r="O13" i="4"/>
  <c r="O16" i="4"/>
</calcChain>
</file>

<file path=xl/sharedStrings.xml><?xml version="1.0" encoding="utf-8"?>
<sst xmlns="http://schemas.openxmlformats.org/spreadsheetml/2006/main" count="161" uniqueCount="120">
  <si>
    <t>NO</t>
  </si>
  <si>
    <t>NIM</t>
  </si>
  <si>
    <t>SIKAP</t>
  </si>
  <si>
    <t>NILAI</t>
  </si>
  <si>
    <t>AKHIR</t>
  </si>
  <si>
    <t>SIMBOL</t>
  </si>
  <si>
    <t>SUMATIF 1 &amp; 2</t>
  </si>
  <si>
    <t>NAMA</t>
  </si>
  <si>
    <t>TEORI</t>
  </si>
  <si>
    <t>Rerata</t>
  </si>
  <si>
    <t>Bobot %</t>
  </si>
  <si>
    <t>Agnes Erida W, S.Kep.,Ns.,M.Kep</t>
  </si>
  <si>
    <t>Dosen Tim</t>
  </si>
  <si>
    <t>Mengetahui</t>
  </si>
  <si>
    <t>Ka. Prodi Keperawatan (D3)</t>
  </si>
  <si>
    <t>SIKAP 3C</t>
  </si>
  <si>
    <t>Nilai A</t>
  </si>
  <si>
    <t>Nilai A/B</t>
  </si>
  <si>
    <t>Nilai B</t>
  </si>
  <si>
    <t>Nilai B/C</t>
  </si>
  <si>
    <t>TAHUAN AKADEMIK 2023-2024</t>
  </si>
  <si>
    <t>Dosen Koordinator MK Pendidikan Anti Korupsi</t>
  </si>
  <si>
    <t>REKAPITULASI NILAI MK. ANTROPOLOGI KESEHATAN</t>
  </si>
  <si>
    <t>Maria MM, S.Kep.,Ns.,M.Kep</t>
  </si>
  <si>
    <t>1. Maria MM, S.Kep.,Ns.,M.Kep</t>
  </si>
  <si>
    <t>B. Maria</t>
  </si>
  <si>
    <t>Nilai C</t>
  </si>
  <si>
    <t>Nilai C/D</t>
  </si>
  <si>
    <t>2. Murgi Handari, SKM.,M.KeS</t>
  </si>
  <si>
    <t>Yogyakarta, 07 Agustus 2024</t>
  </si>
  <si>
    <t>B. Murgi</t>
  </si>
  <si>
    <t>D3KP2305281</t>
  </si>
  <si>
    <t xml:space="preserve">ANNASTASYA SESANTY NINGSIH </t>
  </si>
  <si>
    <t>D3KP2305282</t>
  </si>
  <si>
    <t>DESVI RATNASARI</t>
  </si>
  <si>
    <t>D3KP2305283</t>
  </si>
  <si>
    <t>FEBRINA BRIAN TRIA SAPUTRI</t>
  </si>
  <si>
    <t>D3KP2305284</t>
  </si>
  <si>
    <t>FIKA INDRIYANI</t>
  </si>
  <si>
    <t>D3KP2305285</t>
  </si>
  <si>
    <t>MEYLIA AISIYAH SEKAR AYU</t>
  </si>
  <si>
    <t>D3KP2305286</t>
  </si>
  <si>
    <t>MUTIA AMELIA</t>
  </si>
  <si>
    <t>D3KP2305287</t>
  </si>
  <si>
    <t>NAYA TRI RAHMAWATI</t>
  </si>
  <si>
    <t>D3KP2305288</t>
  </si>
  <si>
    <t>PINGKAN SAGITA NINGRUM</t>
  </si>
  <si>
    <t>D3KP2305289</t>
  </si>
  <si>
    <t>SUTRIANI RUMAKAMAR</t>
  </si>
  <si>
    <t>D3KP2305290</t>
  </si>
  <si>
    <t>TRISTAN RAVI NUGRAHA</t>
  </si>
  <si>
    <t>D3KP2305292</t>
  </si>
  <si>
    <t>WIWIN PUJI UTAMI</t>
  </si>
  <si>
    <t>D3KP2305293</t>
  </si>
  <si>
    <t>PARAMITA NOVI ARDANESWARI</t>
  </si>
  <si>
    <t>D3KP2305294</t>
  </si>
  <si>
    <t>SISKA ARIYANI</t>
  </si>
  <si>
    <t>RUBRIK PENILAIAN ADAPTIF BAGI MAHASISWA PRODI KEPERAWATAN (D3)</t>
  </si>
  <si>
    <t>No</t>
  </si>
  <si>
    <t>Komponen</t>
  </si>
  <si>
    <t>Indikator</t>
  </si>
  <si>
    <t>Ketrampilan yang dinilai</t>
  </si>
  <si>
    <t>Annastasya SN</t>
  </si>
  <si>
    <t>Desvi R</t>
  </si>
  <si>
    <t>Febrina Brian Tria Saputri</t>
  </si>
  <si>
    <t>Fika Indriyani</t>
  </si>
  <si>
    <t>Meyla Aisiyah Sekar Ayu</t>
  </si>
  <si>
    <t>Mutia Amelia</t>
  </si>
  <si>
    <t>Naya Tri Rahmawati</t>
  </si>
  <si>
    <t>Pingkan Sagita Ningrum</t>
  </si>
  <si>
    <t>Sutriani Rumakamar</t>
  </si>
  <si>
    <t>Tristan Ravi Nugraha</t>
  </si>
  <si>
    <t>Wiwin Puji Utami</t>
  </si>
  <si>
    <t>Paramita Novi Ardaneswari</t>
  </si>
  <si>
    <t>Siska Ariyani</t>
  </si>
  <si>
    <t>Cara berpakaian, cara berhias, kelengkapan atribut</t>
  </si>
  <si>
    <t xml:space="preserve">Berpakaian bersih, rapi dan sopan, menggunakan make-up sewajarnya, menggunakan perhiasan tidak berlebihan. </t>
  </si>
  <si>
    <t>Kemampuan menyelesaikan masalah</t>
  </si>
  <si>
    <t>Memahami masalah, menyusun strategi penyelesaian masalah dan mampu mengambil keputusan</t>
  </si>
  <si>
    <t>Mampu menganalisis masalah, menemukan solusi dan memecahkan masalah</t>
  </si>
  <si>
    <t>Ketrampilan mengelola emosi</t>
  </si>
  <si>
    <t>Mampu menenangkan diri dan mengatur emosi</t>
  </si>
  <si>
    <t>Mampu memahami dan mengelola emosi serta menempatkan emosi sesuai dengan keadaan</t>
  </si>
  <si>
    <t>Health care</t>
  </si>
  <si>
    <t>Menjaga kebersihan diri dan lingkungan, mampu memelihara kesehatan</t>
  </si>
  <si>
    <t>Penampilan diri dan lingkungan bersih, mampu memelihara kesehatan</t>
  </si>
  <si>
    <t>Ketrampilan interpersonal</t>
  </si>
  <si>
    <t>Kemampuan untuk bersosialisasi, kemampuan untuk bekerjasama dalam tim</t>
  </si>
  <si>
    <t>Mampu bersosialisasi dan bekerjasama dalam tim</t>
  </si>
  <si>
    <t>Ketrampilan intrapersonal</t>
  </si>
  <si>
    <t>Percaya diri, manajemen diri</t>
  </si>
  <si>
    <t>Memiliki kepercayaan diri, kemampuan melakukan manajemen diri</t>
  </si>
  <si>
    <t>Menanggapi permasalahan dengan cepat dan tepat</t>
  </si>
  <si>
    <t>Mampu  memecahkan masalah dan mengambil keputusan</t>
  </si>
  <si>
    <t>RUBRIK PENILAIAN INOVATIF BAGI MAHASISWA PRODI KEPERAWATAN (D3)</t>
  </si>
  <si>
    <t>Cara berfikir</t>
  </si>
  <si>
    <t>Kreativitas dan Inovasi</t>
  </si>
  <si>
    <t>Mahasiswa mampu berfikir untuk menemukan ide baru terhadap obyek/penugasan yang diberikan dosen</t>
  </si>
  <si>
    <t>Berfikir kritis, pemecahan masalah, membuat keputusan</t>
  </si>
  <si>
    <t>Mahasiswa mampu menemukan solusi terbaru terhadap masalah yang diberikan selama pembelajaran</t>
  </si>
  <si>
    <t>Cara bekerja</t>
  </si>
  <si>
    <t>Komunikasi</t>
  </si>
  <si>
    <t>Mahasiswa mampu meng komunikasikan ide baru kepada teman, dan dosen</t>
  </si>
  <si>
    <t>Kolaborasi</t>
  </si>
  <si>
    <t>Mahasiswa mampu bekerja dalam tim untuk menyalurkan ide baru untuk semakin berkembang</t>
  </si>
  <si>
    <t>Alat untuk bekerja</t>
  </si>
  <si>
    <t>Literasi Informasi, literasi media</t>
  </si>
  <si>
    <t>Mahasiswa mampu mencari dan menggunakan ide baru yang terdapat pada sumber belajar terbaru (buku, publikasi ilmiah)</t>
  </si>
  <si>
    <t>Literasi Tehnologi Informasi Kesehatan</t>
  </si>
  <si>
    <t>Mampu menggunakan teknologi digital,alat komunikasi, atau jaringan informasi kesehatan secara baik dan legal dalam membangun masyarakat berpengetahuan.</t>
  </si>
  <si>
    <t>JUMLAH</t>
  </si>
  <si>
    <r>
      <t>Penampilan diri (</t>
    </r>
    <r>
      <rPr>
        <i/>
        <sz val="10"/>
        <color theme="1"/>
        <rFont val="Times New Roman"/>
        <family val="1"/>
      </rPr>
      <t>personal appearance</t>
    </r>
    <r>
      <rPr>
        <sz val="10"/>
        <color theme="1"/>
        <rFont val="Times New Roman"/>
        <family val="1"/>
      </rPr>
      <t>)</t>
    </r>
  </si>
  <si>
    <r>
      <t>C</t>
    </r>
    <r>
      <rPr>
        <i/>
        <sz val="10"/>
        <color theme="1"/>
        <rFont val="Times New Roman"/>
        <family val="1"/>
      </rPr>
      <t>ritical thinking</t>
    </r>
  </si>
  <si>
    <t>TUGAS</t>
  </si>
  <si>
    <t>B/C</t>
  </si>
  <si>
    <t>SEMESTER III PRODI KEPERAWATAN PROGRAM DIPLOMA TIGA</t>
  </si>
  <si>
    <t xml:space="preserve"> NILAI REMIDI MK. ANTROPOLOGI KESEHATAN</t>
  </si>
  <si>
    <t>LAMBANG</t>
  </si>
  <si>
    <t>Yogyakarta, 27 Agustus 2024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</si>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</sst>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527537</xdr:colOff>
      <xdr:row>23</xdr:row>
      <xdr:rowOff>47623</xdr:rowOff>
    </xdr:from>
    <xdr:to>
      <xdr:col>14</xdr:col>
      <xdr:colOff>90487</xdr:colOff>
      <xdr:row>26</xdr:row>
      <xdr:rowOff>50004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18876181-4A46-4CD3-9242-5F1D9D8C1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7693" y="4429123"/>
          <a:ext cx="813107" cy="573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214313</xdr:colOff>
      <xdr:row>21</xdr:row>
      <xdr:rowOff>107156</xdr:rowOff>
    </xdr:from>
    <xdr:to>
      <xdr:col>9</xdr:col>
      <xdr:colOff>233596</xdr:colOff>
      <xdr:row>29</xdr:row>
      <xdr:rowOff>82902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95876" y="4107656"/>
          <a:ext cx="1579001" cy="1499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527537</xdr:colOff>
      <xdr:row>12</xdr:row>
      <xdr:rowOff>47623</xdr:rowOff>
    </xdr:from>
    <xdr:to>
      <xdr:col>5</xdr:col>
      <xdr:colOff>90487</xdr:colOff>
      <xdr:row>15</xdr:row>
      <xdr:rowOff>50004</xdr:rowOff>
    </xdr:to>
    <xdr:pic>
      <xdr:nvPicPr>
        <xdr:cNvPr id="10" name="Picture 1">
          <a:extLst>
            <a:ext uri="{FF2B5EF4-FFF2-40B4-BE49-F238E27FC236}">
              <a16:creationId xmlns="" xmlns:a16="http://schemas.microsoft.com/office/drawing/2014/main" id="{18876181-4A46-4CD3-9242-5F1D9D8C1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6662" y="4429123"/>
          <a:ext cx="639275" cy="573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10</xdr:row>
      <xdr:rowOff>104775</xdr:rowOff>
    </xdr:from>
    <xdr:to>
      <xdr:col>2</xdr:col>
      <xdr:colOff>426476</xdr:colOff>
      <xdr:row>18</xdr:row>
      <xdr:rowOff>80521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2009775"/>
          <a:ext cx="1579001" cy="149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opLeftCell="A8" zoomScale="80" zoomScaleNormal="80" workbookViewId="0">
      <selection activeCell="G22" sqref="G22:P28"/>
    </sheetView>
  </sheetViews>
  <sheetFormatPr defaultRowHeight="15" x14ac:dyDescent="0.25"/>
  <cols>
    <col min="1" max="1" width="3.85546875" style="7" customWidth="1"/>
    <col min="2" max="2" width="14.140625" customWidth="1"/>
    <col min="3" max="3" width="31" customWidth="1"/>
    <col min="4" max="4" width="8.28515625" customWidth="1"/>
    <col min="5" max="5" width="7.85546875" customWidth="1"/>
    <col min="6" max="6" width="8" customWidth="1"/>
    <col min="7" max="8" width="8.28515625" customWidth="1"/>
    <col min="9" max="9" width="7" customWidth="1"/>
    <col min="10" max="10" width="8" customWidth="1"/>
    <col min="11" max="11" width="11.140625" customWidth="1"/>
    <col min="12" max="12" width="8" customWidth="1"/>
    <col min="13" max="13" width="7.5703125" customWidth="1"/>
    <col min="14" max="14" width="8.28515625" customWidth="1"/>
    <col min="15" max="15" width="7.85546875" customWidth="1"/>
  </cols>
  <sheetData>
    <row r="1" spans="1:29" x14ac:dyDescent="0.25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29" x14ac:dyDescent="0.25">
      <c r="A2" s="32" t="s">
        <v>115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9" x14ac:dyDescent="0.25">
      <c r="A3" s="32" t="s">
        <v>20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5" spans="1:29" x14ac:dyDescent="0.25">
      <c r="A5" s="35" t="s">
        <v>0</v>
      </c>
      <c r="B5" s="13" t="s">
        <v>1</v>
      </c>
      <c r="C5" s="38" t="s">
        <v>7</v>
      </c>
      <c r="D5" s="39" t="s">
        <v>6</v>
      </c>
      <c r="E5" s="40"/>
      <c r="F5" s="41"/>
      <c r="G5" s="39" t="s">
        <v>15</v>
      </c>
      <c r="H5" s="40"/>
      <c r="I5" s="41"/>
      <c r="J5" s="39" t="s">
        <v>113</v>
      </c>
      <c r="K5" s="41"/>
      <c r="L5" s="15" t="s">
        <v>10</v>
      </c>
      <c r="M5" s="15"/>
      <c r="N5" s="9" t="s">
        <v>3</v>
      </c>
      <c r="O5" s="9" t="s">
        <v>5</v>
      </c>
    </row>
    <row r="6" spans="1:29" x14ac:dyDescent="0.25">
      <c r="A6" s="36"/>
      <c r="B6" s="33"/>
      <c r="C6" s="33"/>
      <c r="D6" s="11" t="s">
        <v>25</v>
      </c>
      <c r="E6" s="11" t="s">
        <v>30</v>
      </c>
      <c r="F6" s="11" t="s">
        <v>9</v>
      </c>
      <c r="G6" s="11" t="s">
        <v>25</v>
      </c>
      <c r="H6" s="11" t="s">
        <v>30</v>
      </c>
      <c r="I6" s="11" t="s">
        <v>9</v>
      </c>
      <c r="J6" s="11" t="s">
        <v>25</v>
      </c>
      <c r="K6" s="10" t="s">
        <v>9</v>
      </c>
      <c r="L6" s="12" t="s">
        <v>8</v>
      </c>
      <c r="M6" s="12" t="s">
        <v>2</v>
      </c>
      <c r="N6" s="10" t="s">
        <v>4</v>
      </c>
      <c r="O6" s="10"/>
    </row>
    <row r="7" spans="1:29" x14ac:dyDescent="0.25">
      <c r="A7" s="37"/>
      <c r="B7" s="34"/>
      <c r="C7" s="34"/>
      <c r="D7" s="4"/>
      <c r="E7" s="4"/>
      <c r="F7" s="4">
        <v>80</v>
      </c>
      <c r="G7" s="4"/>
      <c r="H7" s="4"/>
      <c r="I7" s="4">
        <v>10</v>
      </c>
      <c r="K7" s="8">
        <v>20</v>
      </c>
      <c r="L7" s="5">
        <v>90</v>
      </c>
      <c r="M7" s="5">
        <v>10</v>
      </c>
      <c r="N7" s="1"/>
      <c r="O7" s="1"/>
    </row>
    <row r="8" spans="1:29" x14ac:dyDescent="0.25">
      <c r="A8" s="4">
        <v>1</v>
      </c>
      <c r="B8" s="2" t="s">
        <v>31</v>
      </c>
      <c r="C8" s="2" t="s">
        <v>32</v>
      </c>
      <c r="D8" s="4">
        <v>45</v>
      </c>
      <c r="E8" s="4">
        <v>50</v>
      </c>
      <c r="F8" s="6">
        <f>SUM(D8+E8)/2*80%</f>
        <v>38</v>
      </c>
      <c r="G8" s="4">
        <v>84.52</v>
      </c>
      <c r="H8" s="4">
        <v>85</v>
      </c>
      <c r="I8" s="6">
        <f>SUM(G8:H8)/2</f>
        <v>84.759999999999991</v>
      </c>
      <c r="J8" s="4">
        <v>82</v>
      </c>
      <c r="K8" s="6">
        <f>J8*20%</f>
        <v>16.400000000000002</v>
      </c>
      <c r="L8" s="6">
        <f>SUM(F8+K8)*90%</f>
        <v>48.960000000000008</v>
      </c>
      <c r="M8" s="6">
        <f t="shared" ref="M8:M20" si="0">SUM(I8*10%)</f>
        <v>8.4759999999999991</v>
      </c>
      <c r="N8" s="6">
        <f t="shared" ref="N8:N20" si="1">SUM(L8:M8)</f>
        <v>57.436000000000007</v>
      </c>
      <c r="O8" s="3" t="str">
        <f t="shared" ref="O8:O20" si="2">IF(N8&lt;=35,"E",IF(N8&lt;=45.99,"D",IF(N8&lt;=54.99,"C/D",IF(N8&lt;=60.99,"C",IF(N8&lt;=64.99,"B/C",IF(N8&lt;=75.99,"B",IF(N8&lt;=79.99,"A/B","A")))))))</f>
        <v>C</v>
      </c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spans="1:29" x14ac:dyDescent="0.25">
      <c r="A9" s="14">
        <v>2</v>
      </c>
      <c r="B9" s="2" t="s">
        <v>33</v>
      </c>
      <c r="C9" s="2" t="s">
        <v>34</v>
      </c>
      <c r="D9" s="4">
        <v>59</v>
      </c>
      <c r="E9" s="4">
        <v>54.62</v>
      </c>
      <c r="F9" s="6">
        <f t="shared" ref="F9:F20" si="3">SUM(D9+E9)/2*80%</f>
        <v>45.448000000000008</v>
      </c>
      <c r="G9" s="4">
        <v>90.18</v>
      </c>
      <c r="H9" s="4">
        <v>97</v>
      </c>
      <c r="I9" s="6">
        <f t="shared" ref="I9:I20" si="4">SUM(G9:H9)/2</f>
        <v>93.59</v>
      </c>
      <c r="J9" s="4">
        <v>86</v>
      </c>
      <c r="K9" s="6">
        <f t="shared" ref="K9:K20" si="5">J9*20%</f>
        <v>17.2</v>
      </c>
      <c r="L9" s="6">
        <f t="shared" ref="L9:L20" si="6">SUM(F9+K9)*90%</f>
        <v>56.383200000000009</v>
      </c>
      <c r="M9" s="6">
        <f t="shared" si="0"/>
        <v>9.359</v>
      </c>
      <c r="N9" s="6">
        <f t="shared" si="1"/>
        <v>65.742200000000011</v>
      </c>
      <c r="O9" s="3" t="str">
        <f t="shared" si="2"/>
        <v>B</v>
      </c>
    </row>
    <row r="10" spans="1:29" x14ac:dyDescent="0.25">
      <c r="A10" s="14">
        <v>3</v>
      </c>
      <c r="B10" s="2" t="s">
        <v>35</v>
      </c>
      <c r="C10" s="2" t="s">
        <v>36</v>
      </c>
      <c r="D10" s="4">
        <v>49</v>
      </c>
      <c r="E10" s="4">
        <v>54.62</v>
      </c>
      <c r="F10" s="6">
        <f t="shared" si="3"/>
        <v>41.448000000000008</v>
      </c>
      <c r="G10" s="14">
        <v>86.31</v>
      </c>
      <c r="H10" s="4">
        <v>95</v>
      </c>
      <c r="I10" s="6">
        <f t="shared" si="4"/>
        <v>90.655000000000001</v>
      </c>
      <c r="J10" s="4">
        <v>84</v>
      </c>
      <c r="K10" s="6">
        <f t="shared" si="5"/>
        <v>16.8</v>
      </c>
      <c r="L10" s="6">
        <f t="shared" si="6"/>
        <v>52.423200000000008</v>
      </c>
      <c r="M10" s="6">
        <f t="shared" si="0"/>
        <v>9.0655000000000001</v>
      </c>
      <c r="N10" s="6">
        <f t="shared" si="1"/>
        <v>61.488700000000009</v>
      </c>
      <c r="O10" s="3" t="s">
        <v>114</v>
      </c>
    </row>
    <row r="11" spans="1:29" x14ac:dyDescent="0.25">
      <c r="A11" s="14">
        <v>4</v>
      </c>
      <c r="B11" s="2" t="s">
        <v>37</v>
      </c>
      <c r="C11" s="2" t="s">
        <v>38</v>
      </c>
      <c r="D11" s="4">
        <v>43</v>
      </c>
      <c r="E11" s="4">
        <v>51.54</v>
      </c>
      <c r="F11" s="6">
        <f t="shared" si="3"/>
        <v>37.815999999999995</v>
      </c>
      <c r="G11" s="4">
        <v>80.650000000000006</v>
      </c>
      <c r="H11" s="4">
        <v>70</v>
      </c>
      <c r="I11" s="6">
        <f t="shared" si="4"/>
        <v>75.325000000000003</v>
      </c>
      <c r="J11" s="4">
        <v>82</v>
      </c>
      <c r="K11" s="6">
        <f t="shared" si="5"/>
        <v>16.400000000000002</v>
      </c>
      <c r="L11" s="6">
        <f t="shared" si="6"/>
        <v>48.794399999999996</v>
      </c>
      <c r="M11" s="6">
        <f t="shared" si="0"/>
        <v>7.5325000000000006</v>
      </c>
      <c r="N11" s="6">
        <f t="shared" si="1"/>
        <v>56.326899999999995</v>
      </c>
      <c r="O11" s="19" t="str">
        <f t="shared" si="2"/>
        <v>C</v>
      </c>
    </row>
    <row r="12" spans="1:29" x14ac:dyDescent="0.25">
      <c r="A12" s="14">
        <v>5</v>
      </c>
      <c r="B12" s="2" t="s">
        <v>39</v>
      </c>
      <c r="C12" s="2" t="s">
        <v>40</v>
      </c>
      <c r="D12" s="4">
        <v>71</v>
      </c>
      <c r="E12" s="4">
        <v>63.85</v>
      </c>
      <c r="F12" s="6">
        <f t="shared" si="3"/>
        <v>53.94</v>
      </c>
      <c r="G12" s="4">
        <v>90.18</v>
      </c>
      <c r="H12" s="4">
        <v>85</v>
      </c>
      <c r="I12" s="6">
        <f t="shared" si="4"/>
        <v>87.59</v>
      </c>
      <c r="J12" s="4">
        <v>86</v>
      </c>
      <c r="K12" s="6">
        <f t="shared" si="5"/>
        <v>17.2</v>
      </c>
      <c r="L12" s="6">
        <f t="shared" si="6"/>
        <v>64.025999999999996</v>
      </c>
      <c r="M12" s="6">
        <f t="shared" si="0"/>
        <v>8.7590000000000003</v>
      </c>
      <c r="N12" s="6">
        <f t="shared" si="1"/>
        <v>72.784999999999997</v>
      </c>
      <c r="O12" s="19" t="str">
        <f t="shared" si="2"/>
        <v>B</v>
      </c>
    </row>
    <row r="13" spans="1:29" x14ac:dyDescent="0.25">
      <c r="A13" s="14">
        <v>6</v>
      </c>
      <c r="B13" s="2" t="s">
        <v>41</v>
      </c>
      <c r="C13" s="2" t="s">
        <v>42</v>
      </c>
      <c r="D13" s="4">
        <v>55</v>
      </c>
      <c r="E13" s="4">
        <v>59.23</v>
      </c>
      <c r="F13" s="6">
        <f t="shared" si="3"/>
        <v>45.692</v>
      </c>
      <c r="G13" s="4">
        <v>86.31</v>
      </c>
      <c r="H13" s="4">
        <v>89</v>
      </c>
      <c r="I13" s="6">
        <f t="shared" si="4"/>
        <v>87.655000000000001</v>
      </c>
      <c r="J13" s="4">
        <v>84</v>
      </c>
      <c r="K13" s="6">
        <f t="shared" si="5"/>
        <v>16.8</v>
      </c>
      <c r="L13" s="6">
        <f t="shared" si="6"/>
        <v>56.242800000000003</v>
      </c>
      <c r="M13" s="6">
        <f t="shared" si="0"/>
        <v>8.7655000000000012</v>
      </c>
      <c r="N13" s="6">
        <f t="shared" si="1"/>
        <v>65.008300000000006</v>
      </c>
      <c r="O13" s="19" t="str">
        <f t="shared" si="2"/>
        <v>B</v>
      </c>
    </row>
    <row r="14" spans="1:29" x14ac:dyDescent="0.25">
      <c r="A14" s="14">
        <v>7</v>
      </c>
      <c r="B14" s="2" t="s">
        <v>43</v>
      </c>
      <c r="C14" s="2" t="s">
        <v>44</v>
      </c>
      <c r="D14" s="4">
        <v>85</v>
      </c>
      <c r="E14" s="4">
        <v>76.150000000000006</v>
      </c>
      <c r="F14" s="6">
        <f t="shared" si="3"/>
        <v>64.460000000000008</v>
      </c>
      <c r="G14" s="14">
        <v>96.13</v>
      </c>
      <c r="H14" s="4">
        <v>97</v>
      </c>
      <c r="I14" s="6">
        <f t="shared" si="4"/>
        <v>96.564999999999998</v>
      </c>
      <c r="J14" s="4">
        <v>86</v>
      </c>
      <c r="K14" s="6">
        <f t="shared" si="5"/>
        <v>17.2</v>
      </c>
      <c r="L14" s="6">
        <f t="shared" si="6"/>
        <v>73.494000000000014</v>
      </c>
      <c r="M14" s="6">
        <f t="shared" si="0"/>
        <v>9.6565000000000012</v>
      </c>
      <c r="N14" s="6">
        <f t="shared" si="1"/>
        <v>83.150500000000022</v>
      </c>
      <c r="O14" s="19" t="str">
        <f t="shared" si="2"/>
        <v>A</v>
      </c>
    </row>
    <row r="15" spans="1:29" x14ac:dyDescent="0.25">
      <c r="A15" s="14">
        <v>8</v>
      </c>
      <c r="B15" s="2" t="s">
        <v>45</v>
      </c>
      <c r="C15" s="2" t="s">
        <v>46</v>
      </c>
      <c r="D15" s="4">
        <v>65</v>
      </c>
      <c r="E15" s="4">
        <v>50</v>
      </c>
      <c r="F15" s="6">
        <f t="shared" si="3"/>
        <v>46</v>
      </c>
      <c r="G15" s="14">
        <v>90.18</v>
      </c>
      <c r="H15" s="4">
        <v>80</v>
      </c>
      <c r="I15" s="6">
        <f t="shared" si="4"/>
        <v>85.09</v>
      </c>
      <c r="J15" s="4">
        <v>86</v>
      </c>
      <c r="K15" s="6">
        <f t="shared" si="5"/>
        <v>17.2</v>
      </c>
      <c r="L15" s="6">
        <f t="shared" si="6"/>
        <v>56.88</v>
      </c>
      <c r="M15" s="6">
        <f t="shared" si="0"/>
        <v>8.5090000000000003</v>
      </c>
      <c r="N15" s="6">
        <f t="shared" si="1"/>
        <v>65.38900000000001</v>
      </c>
      <c r="O15" s="19" t="str">
        <f t="shared" si="2"/>
        <v>B</v>
      </c>
    </row>
    <row r="16" spans="1:29" x14ac:dyDescent="0.25">
      <c r="A16" s="14">
        <v>9</v>
      </c>
      <c r="B16" s="2" t="s">
        <v>47</v>
      </c>
      <c r="C16" s="2" t="s">
        <v>48</v>
      </c>
      <c r="D16" s="4">
        <v>53</v>
      </c>
      <c r="E16" s="4">
        <v>53.08</v>
      </c>
      <c r="F16" s="6">
        <f t="shared" si="3"/>
        <v>42.432000000000002</v>
      </c>
      <c r="G16" s="4">
        <v>77.08</v>
      </c>
      <c r="H16" s="4">
        <v>70</v>
      </c>
      <c r="I16" s="6">
        <f t="shared" si="4"/>
        <v>73.539999999999992</v>
      </c>
      <c r="J16" s="4">
        <v>82</v>
      </c>
      <c r="K16" s="6">
        <f t="shared" si="5"/>
        <v>16.400000000000002</v>
      </c>
      <c r="L16" s="6">
        <f t="shared" si="6"/>
        <v>52.948800000000006</v>
      </c>
      <c r="M16" s="6">
        <f t="shared" si="0"/>
        <v>7.3539999999999992</v>
      </c>
      <c r="N16" s="6">
        <f t="shared" si="1"/>
        <v>60.302800000000005</v>
      </c>
      <c r="O16" s="3" t="str">
        <f t="shared" si="2"/>
        <v>C</v>
      </c>
    </row>
    <row r="17" spans="1:25" x14ac:dyDescent="0.25">
      <c r="A17" s="14">
        <v>10</v>
      </c>
      <c r="B17" s="2" t="s">
        <v>49</v>
      </c>
      <c r="C17" s="2" t="s">
        <v>50</v>
      </c>
      <c r="D17" s="4">
        <v>65</v>
      </c>
      <c r="E17" s="4">
        <v>60.77</v>
      </c>
      <c r="F17" s="6">
        <f t="shared" si="3"/>
        <v>50.308000000000007</v>
      </c>
      <c r="G17" s="4">
        <v>80.95</v>
      </c>
      <c r="H17" s="4">
        <v>75</v>
      </c>
      <c r="I17" s="6">
        <f t="shared" si="4"/>
        <v>77.974999999999994</v>
      </c>
      <c r="J17" s="4">
        <v>84</v>
      </c>
      <c r="K17" s="6">
        <f t="shared" si="5"/>
        <v>16.8</v>
      </c>
      <c r="L17" s="6">
        <f t="shared" si="6"/>
        <v>60.397200000000005</v>
      </c>
      <c r="M17" s="6">
        <f t="shared" si="0"/>
        <v>7.7974999999999994</v>
      </c>
      <c r="N17" s="6">
        <f t="shared" si="1"/>
        <v>68.194700000000012</v>
      </c>
      <c r="O17" s="3" t="str">
        <f t="shared" si="2"/>
        <v>B</v>
      </c>
    </row>
    <row r="18" spans="1:25" x14ac:dyDescent="0.25">
      <c r="A18" s="14">
        <v>11</v>
      </c>
      <c r="B18" s="2" t="s">
        <v>51</v>
      </c>
      <c r="C18" s="2" t="s">
        <v>52</v>
      </c>
      <c r="D18" s="14">
        <v>67</v>
      </c>
      <c r="E18" s="14">
        <v>63.85</v>
      </c>
      <c r="F18" s="6">
        <f t="shared" si="3"/>
        <v>52.34</v>
      </c>
      <c r="G18" s="4">
        <v>90.18</v>
      </c>
      <c r="H18" s="14">
        <v>98</v>
      </c>
      <c r="I18" s="6">
        <f t="shared" si="4"/>
        <v>94.09</v>
      </c>
      <c r="J18" s="14">
        <v>86</v>
      </c>
      <c r="K18" s="6">
        <f t="shared" si="5"/>
        <v>17.2</v>
      </c>
      <c r="L18" s="6">
        <f t="shared" si="6"/>
        <v>62.586000000000006</v>
      </c>
      <c r="M18" s="6">
        <f t="shared" si="0"/>
        <v>9.4090000000000007</v>
      </c>
      <c r="N18" s="6">
        <f t="shared" si="1"/>
        <v>71.995000000000005</v>
      </c>
      <c r="O18" s="14" t="str">
        <f t="shared" si="2"/>
        <v>B</v>
      </c>
    </row>
    <row r="19" spans="1:25" x14ac:dyDescent="0.25">
      <c r="A19" s="14">
        <v>12</v>
      </c>
      <c r="B19" s="2" t="s">
        <v>53</v>
      </c>
      <c r="C19" s="2" t="s">
        <v>54</v>
      </c>
      <c r="D19" s="14">
        <v>51</v>
      </c>
      <c r="E19" s="14">
        <v>57.69</v>
      </c>
      <c r="F19" s="6">
        <f t="shared" si="3"/>
        <v>43.475999999999999</v>
      </c>
      <c r="G19" s="14">
        <v>78.87</v>
      </c>
      <c r="H19" s="14">
        <v>70</v>
      </c>
      <c r="I19" s="6">
        <f>SUM(G19:H19)/2</f>
        <v>74.435000000000002</v>
      </c>
      <c r="J19" s="14">
        <v>82</v>
      </c>
      <c r="K19" s="6">
        <f t="shared" si="5"/>
        <v>16.400000000000002</v>
      </c>
      <c r="L19" s="6">
        <f t="shared" si="6"/>
        <v>53.888400000000004</v>
      </c>
      <c r="M19" s="6">
        <f t="shared" si="0"/>
        <v>7.4435000000000002</v>
      </c>
      <c r="N19" s="6">
        <f t="shared" si="1"/>
        <v>61.331900000000005</v>
      </c>
      <c r="O19" s="14" t="str">
        <f t="shared" si="2"/>
        <v>B/C</v>
      </c>
    </row>
    <row r="20" spans="1:25" x14ac:dyDescent="0.25">
      <c r="A20" s="14">
        <v>13</v>
      </c>
      <c r="B20" s="2" t="s">
        <v>55</v>
      </c>
      <c r="C20" s="2" t="s">
        <v>56</v>
      </c>
      <c r="D20" s="14">
        <v>63</v>
      </c>
      <c r="E20" s="14">
        <v>57.69</v>
      </c>
      <c r="F20" s="6">
        <f t="shared" si="3"/>
        <v>48.276000000000003</v>
      </c>
      <c r="G20" s="14">
        <v>78.87</v>
      </c>
      <c r="H20" s="14">
        <v>75</v>
      </c>
      <c r="I20" s="6">
        <f t="shared" si="4"/>
        <v>76.935000000000002</v>
      </c>
      <c r="J20" s="14">
        <v>82</v>
      </c>
      <c r="K20" s="6">
        <f t="shared" si="5"/>
        <v>16.400000000000002</v>
      </c>
      <c r="L20" s="6">
        <f t="shared" si="6"/>
        <v>58.208400000000005</v>
      </c>
      <c r="M20" s="6">
        <f t="shared" si="0"/>
        <v>7.6935000000000002</v>
      </c>
      <c r="N20" s="6">
        <f t="shared" si="1"/>
        <v>65.901900000000012</v>
      </c>
      <c r="O20" s="14" t="str">
        <f t="shared" si="2"/>
        <v>B</v>
      </c>
    </row>
    <row r="22" spans="1:25" x14ac:dyDescent="0.25">
      <c r="J22" t="s">
        <v>13</v>
      </c>
    </row>
    <row r="23" spans="1:25" x14ac:dyDescent="0.25">
      <c r="B23" t="s">
        <v>12</v>
      </c>
      <c r="C23" t="s">
        <v>24</v>
      </c>
      <c r="G23" t="s">
        <v>29</v>
      </c>
      <c r="H23" s="7"/>
      <c r="I23" s="7"/>
      <c r="M23" t="s">
        <v>14</v>
      </c>
    </row>
    <row r="24" spans="1:25" x14ac:dyDescent="0.25">
      <c r="C24" t="s">
        <v>28</v>
      </c>
      <c r="G24" t="s">
        <v>21</v>
      </c>
      <c r="H24" s="7"/>
      <c r="I24" s="7"/>
    </row>
    <row r="25" spans="1:25" x14ac:dyDescent="0.25">
      <c r="H25" s="7"/>
      <c r="I25" s="7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x14ac:dyDescent="0.25">
      <c r="C26" t="s">
        <v>16</v>
      </c>
      <c r="D26">
        <v>1</v>
      </c>
      <c r="H26" s="7"/>
      <c r="I26" s="7"/>
    </row>
    <row r="27" spans="1:25" x14ac:dyDescent="0.25">
      <c r="C27" t="s">
        <v>17</v>
      </c>
      <c r="D27">
        <v>0</v>
      </c>
      <c r="H27" s="7"/>
      <c r="I27" s="7"/>
    </row>
    <row r="28" spans="1:25" x14ac:dyDescent="0.25">
      <c r="C28" t="s">
        <v>18</v>
      </c>
      <c r="D28">
        <v>7</v>
      </c>
      <c r="G28" t="s">
        <v>23</v>
      </c>
      <c r="H28" s="7"/>
      <c r="I28" s="7"/>
      <c r="M28" t="s">
        <v>11</v>
      </c>
    </row>
    <row r="29" spans="1:25" x14ac:dyDescent="0.25">
      <c r="C29" t="s">
        <v>19</v>
      </c>
      <c r="D29">
        <v>2</v>
      </c>
      <c r="G29" s="7"/>
      <c r="H29" s="7"/>
      <c r="I29" s="7"/>
    </row>
    <row r="30" spans="1:25" x14ac:dyDescent="0.25">
      <c r="C30" t="s">
        <v>26</v>
      </c>
      <c r="D30">
        <v>3</v>
      </c>
    </row>
    <row r="31" spans="1:25" x14ac:dyDescent="0.25">
      <c r="C31" t="s">
        <v>27</v>
      </c>
      <c r="D31">
        <v>0</v>
      </c>
    </row>
    <row r="32" spans="1:25" x14ac:dyDescent="0.25">
      <c r="D32">
        <f>SUM(D26:D31)</f>
        <v>13</v>
      </c>
    </row>
    <row r="33" spans="7:16" x14ac:dyDescent="0.25">
      <c r="G33" s="16"/>
      <c r="H33" s="16"/>
      <c r="I33" s="16"/>
      <c r="J33" s="16"/>
      <c r="K33" s="16"/>
      <c r="L33" s="16"/>
      <c r="M33" s="16"/>
      <c r="N33" s="16"/>
      <c r="O33" s="16"/>
      <c r="P33" s="16"/>
    </row>
  </sheetData>
  <mergeCells count="9">
    <mergeCell ref="A1:O1"/>
    <mergeCell ref="A2:O2"/>
    <mergeCell ref="A3:O3"/>
    <mergeCell ref="B6:B7"/>
    <mergeCell ref="A5:A7"/>
    <mergeCell ref="C5:C7"/>
    <mergeCell ref="D5:F5"/>
    <mergeCell ref="G5:I5"/>
    <mergeCell ref="J5:K5"/>
  </mergeCells>
  <pageMargins left="0.43307086614173229" right="0.43307086614173229" top="0.51181102362204722" bottom="0.5118110236220472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A7" zoomScale="66" zoomScaleNormal="66" workbookViewId="0">
      <selection activeCell="U19" sqref="U19"/>
    </sheetView>
  </sheetViews>
  <sheetFormatPr defaultRowHeight="15" x14ac:dyDescent="0.25"/>
  <cols>
    <col min="1" max="1" width="5" customWidth="1"/>
    <col min="2" max="2" width="16.5703125" customWidth="1"/>
    <col min="3" max="3" width="23.5703125" customWidth="1"/>
    <col min="4" max="4" width="50.7109375" customWidth="1"/>
    <col min="5" max="16" width="8.7109375" customWidth="1"/>
    <col min="17" max="17" width="12.140625" customWidth="1"/>
  </cols>
  <sheetData>
    <row r="1" spans="1:17" x14ac:dyDescent="0.25">
      <c r="A1" s="43" t="s">
        <v>57</v>
      </c>
      <c r="B1" s="43"/>
      <c r="C1" s="43"/>
      <c r="D1" s="43"/>
    </row>
    <row r="2" spans="1:17" x14ac:dyDescent="0.25">
      <c r="A2" s="17"/>
    </row>
    <row r="3" spans="1:17" x14ac:dyDescent="0.25">
      <c r="A3" s="21" t="s">
        <v>58</v>
      </c>
      <c r="B3" s="21" t="s">
        <v>59</v>
      </c>
      <c r="C3" s="21" t="s">
        <v>60</v>
      </c>
      <c r="D3" s="21" t="s">
        <v>61</v>
      </c>
      <c r="E3" s="22" t="s">
        <v>62</v>
      </c>
      <c r="F3" s="22" t="s">
        <v>63</v>
      </c>
      <c r="G3" s="22" t="s">
        <v>64</v>
      </c>
      <c r="H3" s="22" t="s">
        <v>65</v>
      </c>
      <c r="I3" s="22" t="s">
        <v>66</v>
      </c>
      <c r="J3" s="22" t="s">
        <v>67</v>
      </c>
      <c r="K3" s="22" t="s">
        <v>68</v>
      </c>
      <c r="L3" s="22" t="s">
        <v>69</v>
      </c>
      <c r="M3" s="22" t="s">
        <v>70</v>
      </c>
      <c r="N3" s="22" t="s">
        <v>71</v>
      </c>
      <c r="O3" s="22" t="s">
        <v>72</v>
      </c>
      <c r="P3" s="22" t="s">
        <v>73</v>
      </c>
      <c r="Q3" s="22" t="s">
        <v>74</v>
      </c>
    </row>
    <row r="4" spans="1:17" ht="38.25" x14ac:dyDescent="0.25">
      <c r="A4" s="21">
        <v>1</v>
      </c>
      <c r="B4" s="23" t="s">
        <v>111</v>
      </c>
      <c r="C4" s="23" t="s">
        <v>75</v>
      </c>
      <c r="D4" s="23" t="s">
        <v>76</v>
      </c>
      <c r="E4" s="14">
        <v>4</v>
      </c>
      <c r="F4" s="14">
        <v>4</v>
      </c>
      <c r="G4" s="14">
        <v>4</v>
      </c>
      <c r="H4" s="14">
        <v>3</v>
      </c>
      <c r="I4" s="14">
        <v>4</v>
      </c>
      <c r="J4" s="14">
        <v>4</v>
      </c>
      <c r="K4" s="14">
        <v>4</v>
      </c>
      <c r="L4" s="14">
        <v>4</v>
      </c>
      <c r="M4" s="14">
        <v>4</v>
      </c>
      <c r="N4" s="14">
        <v>3</v>
      </c>
      <c r="O4" s="14">
        <v>4</v>
      </c>
      <c r="P4" s="14">
        <v>3</v>
      </c>
      <c r="Q4" s="14">
        <v>3</v>
      </c>
    </row>
    <row r="5" spans="1:17" ht="63.75" x14ac:dyDescent="0.25">
      <c r="A5" s="21">
        <v>2</v>
      </c>
      <c r="B5" s="23" t="s">
        <v>77</v>
      </c>
      <c r="C5" s="23" t="s">
        <v>78</v>
      </c>
      <c r="D5" s="23" t="s">
        <v>79</v>
      </c>
      <c r="E5" s="14">
        <v>3</v>
      </c>
      <c r="F5" s="14">
        <v>3</v>
      </c>
      <c r="G5" s="14">
        <v>3</v>
      </c>
      <c r="H5" s="14">
        <v>3</v>
      </c>
      <c r="I5" s="14">
        <v>3</v>
      </c>
      <c r="J5" s="14">
        <v>3</v>
      </c>
      <c r="K5" s="14">
        <v>3</v>
      </c>
      <c r="L5" s="14">
        <v>3</v>
      </c>
      <c r="M5" s="14">
        <v>3</v>
      </c>
      <c r="N5" s="14">
        <v>3</v>
      </c>
      <c r="O5" s="14">
        <v>3</v>
      </c>
      <c r="P5" s="14">
        <v>3</v>
      </c>
      <c r="Q5" s="14">
        <v>3</v>
      </c>
    </row>
    <row r="6" spans="1:17" x14ac:dyDescent="0.25">
      <c r="A6" s="44">
        <v>3</v>
      </c>
      <c r="B6" s="45" t="s">
        <v>80</v>
      </c>
      <c r="C6" s="45" t="s">
        <v>81</v>
      </c>
      <c r="D6" s="45" t="s">
        <v>82</v>
      </c>
      <c r="E6" s="14">
        <v>3</v>
      </c>
      <c r="F6" s="14">
        <v>4</v>
      </c>
      <c r="G6" s="14">
        <v>3</v>
      </c>
      <c r="H6" s="14">
        <v>4</v>
      </c>
      <c r="I6" s="14">
        <v>4</v>
      </c>
      <c r="J6" s="14">
        <v>3</v>
      </c>
      <c r="K6" s="14">
        <v>4</v>
      </c>
      <c r="L6" s="14">
        <v>3</v>
      </c>
      <c r="M6" s="14">
        <v>3</v>
      </c>
      <c r="N6" s="14">
        <v>3</v>
      </c>
      <c r="O6" s="14">
        <v>4</v>
      </c>
      <c r="P6" s="14">
        <v>3</v>
      </c>
      <c r="Q6" s="14">
        <v>3</v>
      </c>
    </row>
    <row r="7" spans="1:17" x14ac:dyDescent="0.25">
      <c r="A7" s="44"/>
      <c r="B7" s="45"/>
      <c r="C7" s="45"/>
      <c r="D7" s="45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38.25" x14ac:dyDescent="0.25">
      <c r="A8" s="21">
        <v>4</v>
      </c>
      <c r="B8" s="24" t="s">
        <v>83</v>
      </c>
      <c r="C8" s="23" t="s">
        <v>84</v>
      </c>
      <c r="D8" s="23" t="s">
        <v>85</v>
      </c>
      <c r="E8" s="14">
        <v>4</v>
      </c>
      <c r="F8" s="14">
        <v>4</v>
      </c>
      <c r="G8" s="14">
        <v>4</v>
      </c>
      <c r="H8" s="14">
        <v>3</v>
      </c>
      <c r="I8" s="14">
        <v>4</v>
      </c>
      <c r="J8" s="14">
        <v>4</v>
      </c>
      <c r="K8" s="14">
        <v>4</v>
      </c>
      <c r="L8" s="14">
        <v>4</v>
      </c>
      <c r="M8" s="14">
        <v>3</v>
      </c>
      <c r="N8" s="14">
        <v>3</v>
      </c>
      <c r="O8" s="14">
        <v>4</v>
      </c>
      <c r="P8" s="14">
        <v>4</v>
      </c>
      <c r="Q8" s="14">
        <v>4</v>
      </c>
    </row>
    <row r="9" spans="1:17" ht="38.25" x14ac:dyDescent="0.25">
      <c r="A9" s="21">
        <v>5</v>
      </c>
      <c r="B9" s="23" t="s">
        <v>86</v>
      </c>
      <c r="C9" s="23" t="s">
        <v>87</v>
      </c>
      <c r="D9" s="23" t="s">
        <v>88</v>
      </c>
      <c r="E9" s="14">
        <v>4</v>
      </c>
      <c r="F9" s="14">
        <v>4</v>
      </c>
      <c r="G9" s="14">
        <v>4</v>
      </c>
      <c r="H9" s="14">
        <v>4</v>
      </c>
      <c r="I9" s="14">
        <v>4</v>
      </c>
      <c r="J9" s="14">
        <v>4</v>
      </c>
      <c r="K9" s="14">
        <v>4</v>
      </c>
      <c r="L9" s="14">
        <v>4</v>
      </c>
      <c r="M9" s="14">
        <v>3</v>
      </c>
      <c r="N9" s="14">
        <v>4</v>
      </c>
      <c r="O9" s="14">
        <v>4</v>
      </c>
      <c r="P9" s="14">
        <v>2</v>
      </c>
      <c r="Q9" s="14">
        <v>3</v>
      </c>
    </row>
    <row r="10" spans="1:17" ht="25.5" x14ac:dyDescent="0.25">
      <c r="A10" s="21">
        <v>6</v>
      </c>
      <c r="B10" s="23" t="s">
        <v>89</v>
      </c>
      <c r="C10" s="23" t="s">
        <v>90</v>
      </c>
      <c r="D10" s="23" t="s">
        <v>91</v>
      </c>
      <c r="E10" s="14">
        <v>3</v>
      </c>
      <c r="F10" s="14">
        <v>4</v>
      </c>
      <c r="G10" s="14">
        <v>4</v>
      </c>
      <c r="H10" s="14">
        <v>3</v>
      </c>
      <c r="I10" s="14">
        <v>4</v>
      </c>
      <c r="J10" s="14">
        <v>4</v>
      </c>
      <c r="K10" s="14">
        <v>4</v>
      </c>
      <c r="L10" s="14">
        <v>4</v>
      </c>
      <c r="M10" s="14">
        <v>3</v>
      </c>
      <c r="N10" s="14">
        <v>3</v>
      </c>
      <c r="O10" s="14">
        <v>4</v>
      </c>
      <c r="P10" s="14">
        <v>4</v>
      </c>
      <c r="Q10" s="14">
        <v>3</v>
      </c>
    </row>
    <row r="11" spans="1:17" ht="25.5" x14ac:dyDescent="0.25">
      <c r="A11" s="21">
        <v>7</v>
      </c>
      <c r="B11" s="23" t="s">
        <v>112</v>
      </c>
      <c r="C11" s="23" t="s">
        <v>92</v>
      </c>
      <c r="D11" s="23" t="s">
        <v>93</v>
      </c>
      <c r="E11" s="14">
        <v>3</v>
      </c>
      <c r="F11" s="14">
        <v>3</v>
      </c>
      <c r="G11" s="14">
        <v>3</v>
      </c>
      <c r="H11" s="14">
        <v>3</v>
      </c>
      <c r="I11" s="14">
        <v>3</v>
      </c>
      <c r="J11" s="14">
        <v>3</v>
      </c>
      <c r="K11" s="14">
        <v>4</v>
      </c>
      <c r="L11" s="14">
        <v>3</v>
      </c>
      <c r="M11" s="14">
        <v>2</v>
      </c>
      <c r="N11" s="14">
        <v>3</v>
      </c>
      <c r="O11" s="14">
        <v>3</v>
      </c>
      <c r="P11" s="14">
        <v>3</v>
      </c>
      <c r="Q11" s="14">
        <v>3</v>
      </c>
    </row>
    <row r="12" spans="1:17" x14ac:dyDescent="0.25">
      <c r="A12" s="14"/>
      <c r="B12" s="2"/>
      <c r="C12" s="2"/>
      <c r="D12" s="2"/>
      <c r="E12" s="25">
        <f>SUM(E4:E11)/28*100</f>
        <v>85.714285714285708</v>
      </c>
      <c r="F12" s="25">
        <f t="shared" ref="F12:Q12" si="0">SUM(F4:F11)/28*100</f>
        <v>92.857142857142861</v>
      </c>
      <c r="G12" s="25">
        <f t="shared" si="0"/>
        <v>89.285714285714292</v>
      </c>
      <c r="H12" s="25">
        <f t="shared" si="0"/>
        <v>82.142857142857139</v>
      </c>
      <c r="I12" s="25">
        <f t="shared" si="0"/>
        <v>92.857142857142861</v>
      </c>
      <c r="J12" s="25">
        <f t="shared" si="0"/>
        <v>89.285714285714292</v>
      </c>
      <c r="K12" s="25">
        <f t="shared" si="0"/>
        <v>96.428571428571431</v>
      </c>
      <c r="L12" s="25">
        <f t="shared" si="0"/>
        <v>89.285714285714292</v>
      </c>
      <c r="M12" s="25">
        <f t="shared" si="0"/>
        <v>75</v>
      </c>
      <c r="N12" s="25">
        <f t="shared" si="0"/>
        <v>78.571428571428569</v>
      </c>
      <c r="O12" s="25">
        <f t="shared" si="0"/>
        <v>92.857142857142861</v>
      </c>
      <c r="P12" s="25">
        <f t="shared" si="0"/>
        <v>78.571428571428569</v>
      </c>
      <c r="Q12" s="25">
        <f t="shared" si="0"/>
        <v>78.571428571428569</v>
      </c>
    </row>
    <row r="13" spans="1:17" x14ac:dyDescent="0.25">
      <c r="A13" s="17"/>
    </row>
    <row r="14" spans="1:17" x14ac:dyDescent="0.25">
      <c r="A14" s="43" t="s">
        <v>94</v>
      </c>
      <c r="B14" s="43"/>
      <c r="C14" s="43"/>
      <c r="D14" s="43"/>
    </row>
    <row r="15" spans="1:17" x14ac:dyDescent="0.25">
      <c r="A15" s="17"/>
    </row>
    <row r="16" spans="1:17" x14ac:dyDescent="0.25">
      <c r="A16" s="26" t="s">
        <v>58</v>
      </c>
      <c r="B16" s="26" t="s">
        <v>59</v>
      </c>
      <c r="C16" s="26" t="s">
        <v>60</v>
      </c>
      <c r="D16" s="26" t="s">
        <v>61</v>
      </c>
      <c r="E16" s="22" t="s">
        <v>62</v>
      </c>
      <c r="F16" s="22" t="s">
        <v>63</v>
      </c>
      <c r="G16" s="22" t="s">
        <v>64</v>
      </c>
      <c r="H16" s="22" t="s">
        <v>65</v>
      </c>
      <c r="I16" s="22" t="s">
        <v>66</v>
      </c>
      <c r="J16" s="22" t="s">
        <v>67</v>
      </c>
      <c r="K16" s="22" t="s">
        <v>68</v>
      </c>
      <c r="L16" s="22" t="s">
        <v>69</v>
      </c>
      <c r="M16" s="22" t="s">
        <v>70</v>
      </c>
      <c r="N16" s="22" t="s">
        <v>71</v>
      </c>
      <c r="O16" s="22" t="s">
        <v>72</v>
      </c>
      <c r="P16" s="22" t="s">
        <v>73</v>
      </c>
      <c r="Q16" s="22" t="s">
        <v>74</v>
      </c>
    </row>
    <row r="17" spans="1:17" ht="30" x14ac:dyDescent="0.25">
      <c r="A17" s="26">
        <v>1</v>
      </c>
      <c r="B17" s="42" t="s">
        <v>95</v>
      </c>
      <c r="C17" s="27" t="s">
        <v>96</v>
      </c>
      <c r="D17" s="28" t="s">
        <v>97</v>
      </c>
      <c r="E17" s="14">
        <v>3</v>
      </c>
      <c r="F17" s="14">
        <v>3</v>
      </c>
      <c r="G17" s="14">
        <v>3</v>
      </c>
      <c r="H17" s="14">
        <v>3</v>
      </c>
      <c r="I17" s="14">
        <v>3</v>
      </c>
      <c r="J17" s="14">
        <v>3</v>
      </c>
      <c r="K17" s="14">
        <v>3</v>
      </c>
      <c r="L17" s="14">
        <v>3</v>
      </c>
      <c r="M17" s="14">
        <v>3</v>
      </c>
      <c r="N17" s="14">
        <v>3</v>
      </c>
      <c r="O17" s="14">
        <v>3</v>
      </c>
      <c r="P17" s="14">
        <v>3</v>
      </c>
      <c r="Q17" s="14">
        <v>3</v>
      </c>
    </row>
    <row r="18" spans="1:17" ht="45" x14ac:dyDescent="0.25">
      <c r="A18" s="26">
        <v>2</v>
      </c>
      <c r="B18" s="42"/>
      <c r="C18" s="27" t="s">
        <v>98</v>
      </c>
      <c r="D18" s="28" t="s">
        <v>99</v>
      </c>
      <c r="E18" s="14">
        <v>3</v>
      </c>
      <c r="F18" s="14">
        <v>4</v>
      </c>
      <c r="G18" s="14">
        <v>3</v>
      </c>
      <c r="H18" s="14">
        <v>3</v>
      </c>
      <c r="I18" s="14">
        <v>4</v>
      </c>
      <c r="J18" s="14">
        <v>3</v>
      </c>
      <c r="K18" s="14">
        <v>4</v>
      </c>
      <c r="L18" s="14">
        <v>3</v>
      </c>
      <c r="M18" s="14">
        <v>3</v>
      </c>
      <c r="N18" s="14">
        <v>3</v>
      </c>
      <c r="O18" s="14">
        <v>4</v>
      </c>
      <c r="P18" s="14">
        <v>3</v>
      </c>
      <c r="Q18" s="14">
        <v>3</v>
      </c>
    </row>
    <row r="19" spans="1:17" ht="30" x14ac:dyDescent="0.25">
      <c r="A19" s="26">
        <v>3</v>
      </c>
      <c r="B19" s="42" t="s">
        <v>100</v>
      </c>
      <c r="C19" s="27" t="s">
        <v>101</v>
      </c>
      <c r="D19" s="28" t="s">
        <v>102</v>
      </c>
      <c r="E19" s="14">
        <v>3</v>
      </c>
      <c r="F19" s="14">
        <v>3</v>
      </c>
      <c r="G19" s="14">
        <v>3</v>
      </c>
      <c r="H19" s="14">
        <v>3</v>
      </c>
      <c r="I19" s="14">
        <v>3</v>
      </c>
      <c r="J19" s="14">
        <v>3</v>
      </c>
      <c r="K19" s="14">
        <v>4</v>
      </c>
      <c r="L19" s="14">
        <v>3</v>
      </c>
      <c r="M19" s="14">
        <v>3</v>
      </c>
      <c r="N19" s="14">
        <v>3</v>
      </c>
      <c r="O19" s="14">
        <v>3</v>
      </c>
      <c r="P19" s="14">
        <v>3</v>
      </c>
      <c r="Q19" s="14">
        <v>3</v>
      </c>
    </row>
    <row r="20" spans="1:17" ht="30" x14ac:dyDescent="0.25">
      <c r="A20" s="26">
        <v>4</v>
      </c>
      <c r="B20" s="42"/>
      <c r="C20" s="27" t="s">
        <v>103</v>
      </c>
      <c r="D20" s="28" t="s">
        <v>104</v>
      </c>
      <c r="E20" s="14">
        <v>4</v>
      </c>
      <c r="F20" s="14">
        <v>4</v>
      </c>
      <c r="G20" s="14">
        <v>4</v>
      </c>
      <c r="H20" s="14">
        <v>4</v>
      </c>
      <c r="I20" s="14">
        <v>4</v>
      </c>
      <c r="J20" s="14">
        <v>4</v>
      </c>
      <c r="K20" s="14">
        <v>4</v>
      </c>
      <c r="L20" s="14">
        <v>4</v>
      </c>
      <c r="M20" s="14">
        <v>4</v>
      </c>
      <c r="N20" s="14">
        <v>4</v>
      </c>
      <c r="O20" s="14">
        <v>4</v>
      </c>
      <c r="P20" s="14">
        <v>4</v>
      </c>
      <c r="Q20" s="14">
        <v>4</v>
      </c>
    </row>
    <row r="21" spans="1:17" ht="45" x14ac:dyDescent="0.25">
      <c r="A21" s="26">
        <v>5</v>
      </c>
      <c r="B21" s="42" t="s">
        <v>105</v>
      </c>
      <c r="C21" s="27" t="s">
        <v>106</v>
      </c>
      <c r="D21" s="28" t="s">
        <v>107</v>
      </c>
      <c r="E21" s="14">
        <v>4</v>
      </c>
      <c r="F21" s="14">
        <v>4</v>
      </c>
      <c r="G21" s="14">
        <v>3</v>
      </c>
      <c r="H21" s="14">
        <v>3</v>
      </c>
      <c r="I21" s="14">
        <v>4</v>
      </c>
      <c r="J21" s="14">
        <v>4</v>
      </c>
      <c r="K21" s="14">
        <v>4</v>
      </c>
      <c r="L21" s="14">
        <v>3</v>
      </c>
      <c r="M21" s="14">
        <v>3</v>
      </c>
      <c r="N21" s="14">
        <v>3</v>
      </c>
      <c r="O21" s="14">
        <v>4</v>
      </c>
      <c r="P21" s="14">
        <v>3</v>
      </c>
      <c r="Q21" s="14">
        <v>3</v>
      </c>
    </row>
    <row r="22" spans="1:17" ht="62.25" customHeight="1" x14ac:dyDescent="0.25">
      <c r="A22" s="26">
        <v>6</v>
      </c>
      <c r="B22" s="42"/>
      <c r="C22" s="27" t="s">
        <v>108</v>
      </c>
      <c r="D22" s="28" t="s">
        <v>109</v>
      </c>
      <c r="E22" s="14">
        <v>3</v>
      </c>
      <c r="F22" s="14">
        <v>3</v>
      </c>
      <c r="G22" s="14">
        <v>4</v>
      </c>
      <c r="H22" s="14">
        <v>3</v>
      </c>
      <c r="I22" s="14">
        <v>3</v>
      </c>
      <c r="J22" s="14">
        <v>3</v>
      </c>
      <c r="K22" s="14">
        <v>4</v>
      </c>
      <c r="L22" s="14">
        <v>3</v>
      </c>
      <c r="M22" s="14">
        <v>3</v>
      </c>
      <c r="N22" s="14">
        <v>4</v>
      </c>
      <c r="O22" s="14">
        <v>3</v>
      </c>
      <c r="P22" s="14">
        <v>3</v>
      </c>
      <c r="Q22" s="14">
        <v>3</v>
      </c>
    </row>
    <row r="23" spans="1:17" x14ac:dyDescent="0.25">
      <c r="A23" s="14"/>
      <c r="B23" s="2"/>
      <c r="C23" s="2"/>
      <c r="D23" s="2"/>
      <c r="E23" s="25">
        <f>SUM(E17:E22)/24*100</f>
        <v>83.333333333333343</v>
      </c>
      <c r="F23" s="25">
        <f t="shared" ref="F23:Q23" si="1">SUM(F17:F22)/24*100</f>
        <v>87.5</v>
      </c>
      <c r="G23" s="25">
        <f t="shared" si="1"/>
        <v>83.333333333333343</v>
      </c>
      <c r="H23" s="25">
        <f t="shared" si="1"/>
        <v>79.166666666666657</v>
      </c>
      <c r="I23" s="25">
        <f t="shared" si="1"/>
        <v>87.5</v>
      </c>
      <c r="J23" s="25">
        <f t="shared" si="1"/>
        <v>83.333333333333343</v>
      </c>
      <c r="K23" s="25">
        <f t="shared" si="1"/>
        <v>95.833333333333343</v>
      </c>
      <c r="L23" s="25">
        <f t="shared" si="1"/>
        <v>79.166666666666657</v>
      </c>
      <c r="M23" s="25">
        <f t="shared" si="1"/>
        <v>79.166666666666657</v>
      </c>
      <c r="N23" s="25">
        <f t="shared" si="1"/>
        <v>83.333333333333343</v>
      </c>
      <c r="O23" s="25">
        <f t="shared" si="1"/>
        <v>87.5</v>
      </c>
      <c r="P23" s="25">
        <f t="shared" si="1"/>
        <v>79.166666666666657</v>
      </c>
      <c r="Q23" s="25">
        <f t="shared" si="1"/>
        <v>79.166666666666657</v>
      </c>
    </row>
    <row r="24" spans="1:17" x14ac:dyDescent="0.25">
      <c r="A24" s="17"/>
      <c r="D24" s="29" t="s">
        <v>110</v>
      </c>
      <c r="E24" s="30">
        <f>SUM(E12+E23)/2</f>
        <v>84.523809523809518</v>
      </c>
      <c r="F24" s="30">
        <f t="shared" ref="F24:Q24" si="2">SUM(F12+F23)/2</f>
        <v>90.178571428571431</v>
      </c>
      <c r="G24" s="30">
        <f t="shared" si="2"/>
        <v>86.309523809523824</v>
      </c>
      <c r="H24" s="30">
        <f t="shared" si="2"/>
        <v>80.654761904761898</v>
      </c>
      <c r="I24" s="30">
        <f t="shared" si="2"/>
        <v>90.178571428571431</v>
      </c>
      <c r="J24" s="30">
        <f t="shared" si="2"/>
        <v>86.309523809523824</v>
      </c>
      <c r="K24" s="30">
        <f t="shared" si="2"/>
        <v>96.13095238095238</v>
      </c>
      <c r="L24" s="30">
        <f t="shared" si="2"/>
        <v>84.226190476190482</v>
      </c>
      <c r="M24" s="30">
        <f t="shared" si="2"/>
        <v>77.083333333333329</v>
      </c>
      <c r="N24" s="30">
        <f t="shared" si="2"/>
        <v>80.952380952380963</v>
      </c>
      <c r="O24" s="30">
        <f t="shared" si="2"/>
        <v>90.178571428571431</v>
      </c>
      <c r="P24" s="30">
        <f t="shared" si="2"/>
        <v>78.86904761904762</v>
      </c>
      <c r="Q24" s="30">
        <f t="shared" si="2"/>
        <v>78.86904761904762</v>
      </c>
    </row>
  </sheetData>
  <mergeCells count="9">
    <mergeCell ref="B17:B18"/>
    <mergeCell ref="B19:B20"/>
    <mergeCell ref="B21:B22"/>
    <mergeCell ref="A1:D1"/>
    <mergeCell ref="A6:A7"/>
    <mergeCell ref="B6:B7"/>
    <mergeCell ref="C6:C7"/>
    <mergeCell ref="D6:D7"/>
    <mergeCell ref="A14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5" sqref="G5"/>
    </sheetView>
  </sheetViews>
  <sheetFormatPr defaultRowHeight="15" x14ac:dyDescent="0.25"/>
  <cols>
    <col min="1" max="1" width="4" style="18" customWidth="1"/>
    <col min="2" max="2" width="14" customWidth="1"/>
    <col min="3" max="3" width="30.85546875" customWidth="1"/>
    <col min="5" max="5" width="10.140625" customWidth="1"/>
  </cols>
  <sheetData>
    <row r="1" spans="1:7" x14ac:dyDescent="0.25">
      <c r="A1" s="32" t="s">
        <v>116</v>
      </c>
      <c r="B1" s="32"/>
      <c r="C1" s="32"/>
      <c r="D1" s="32"/>
      <c r="E1" s="32"/>
    </row>
    <row r="2" spans="1:7" x14ac:dyDescent="0.25">
      <c r="A2" s="32" t="s">
        <v>115</v>
      </c>
      <c r="B2" s="32"/>
      <c r="C2" s="32"/>
      <c r="D2" s="32"/>
      <c r="E2" s="32"/>
    </row>
    <row r="3" spans="1:7" x14ac:dyDescent="0.25">
      <c r="A3" s="32" t="s">
        <v>20</v>
      </c>
      <c r="B3" s="32"/>
      <c r="C3" s="32"/>
      <c r="D3" s="32"/>
      <c r="E3" s="32"/>
    </row>
    <row r="5" spans="1:7" x14ac:dyDescent="0.25">
      <c r="A5" s="14" t="s">
        <v>0</v>
      </c>
      <c r="B5" s="14" t="s">
        <v>1</v>
      </c>
      <c r="C5" s="14" t="s">
        <v>7</v>
      </c>
      <c r="D5" s="14" t="s">
        <v>3</v>
      </c>
      <c r="E5" s="14" t="s">
        <v>117</v>
      </c>
    </row>
    <row r="6" spans="1:7" x14ac:dyDescent="0.25">
      <c r="A6" s="14">
        <v>1</v>
      </c>
      <c r="B6" s="2" t="s">
        <v>31</v>
      </c>
      <c r="C6" s="2" t="s">
        <v>32</v>
      </c>
      <c r="D6" s="14">
        <v>66</v>
      </c>
      <c r="E6" s="14" t="s">
        <v>119</v>
      </c>
    </row>
    <row r="7" spans="1:7" x14ac:dyDescent="0.25">
      <c r="A7" s="14">
        <v>2</v>
      </c>
      <c r="B7" s="2" t="s">
        <v>37</v>
      </c>
      <c r="C7" s="2" t="s">
        <v>38</v>
      </c>
      <c r="D7" s="14">
        <v>68</v>
      </c>
      <c r="E7" s="14" t="s">
        <v>119</v>
      </c>
    </row>
    <row r="8" spans="1:7" x14ac:dyDescent="0.25">
      <c r="A8" s="14">
        <v>3</v>
      </c>
      <c r="B8" s="2" t="s">
        <v>47</v>
      </c>
      <c r="C8" s="2" t="s">
        <v>48</v>
      </c>
      <c r="D8" s="14">
        <v>62</v>
      </c>
      <c r="E8" s="14" t="s">
        <v>114</v>
      </c>
    </row>
    <row r="11" spans="1:7" x14ac:dyDescent="0.25">
      <c r="A11"/>
      <c r="D11" t="s">
        <v>13</v>
      </c>
    </row>
    <row r="12" spans="1:7" x14ac:dyDescent="0.25">
      <c r="A12" t="s">
        <v>118</v>
      </c>
      <c r="B12" s="18"/>
      <c r="C12" s="18"/>
      <c r="D12" t="s">
        <v>14</v>
      </c>
    </row>
    <row r="13" spans="1:7" x14ac:dyDescent="0.25">
      <c r="A13" t="s">
        <v>21</v>
      </c>
      <c r="B13" s="18"/>
      <c r="C13" s="18"/>
    </row>
    <row r="14" spans="1:7" x14ac:dyDescent="0.25">
      <c r="A14"/>
      <c r="B14" s="18"/>
      <c r="C14" s="18"/>
      <c r="G14" s="16"/>
    </row>
    <row r="15" spans="1:7" x14ac:dyDescent="0.25">
      <c r="A15"/>
      <c r="B15" s="18"/>
      <c r="C15" s="18"/>
    </row>
    <row r="16" spans="1:7" x14ac:dyDescent="0.25">
      <c r="A16"/>
      <c r="B16" s="18"/>
      <c r="C16" s="18"/>
    </row>
    <row r="17" spans="1:4" x14ac:dyDescent="0.25">
      <c r="A17" t="s">
        <v>23</v>
      </c>
      <c r="B17" s="18"/>
      <c r="C17" s="18"/>
      <c r="D17" t="s">
        <v>11</v>
      </c>
    </row>
  </sheetData>
  <mergeCells count="3">
    <mergeCell ref="A1:E1"/>
    <mergeCell ref="A2:E2"/>
    <mergeCell ref="A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Rekap</vt:lpstr>
      <vt:lpstr>Sikap</vt:lpstr>
      <vt:lpstr>REMIDI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</dc:creator>
  <cp:lastModifiedBy>acer</cp:lastModifiedBy>
  <cp:lastPrinted>2024-02-26T05:49:39Z</cp:lastPrinted>
  <dcterms:created xsi:type="dcterms:W3CDTF">2023-07-19T05:29:39Z</dcterms:created>
  <dcterms:modified xsi:type="dcterms:W3CDTF">2024-08-28T20:27:44Z</dcterms:modified>
</cp:coreProperties>
</file>